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Notas de prensa\2025\20251111 Resultados 9M\Excel per la web\"/>
    </mc:Choice>
  </mc:AlternateContent>
  <xr:revisionPtr revIDLastSave="0" documentId="13_ncr:1_{4C23423E-B579-411A-9F5C-1C86CF0EA8F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sults" sheetId="21" r:id="rId1"/>
    <sheet name="Purchase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2" l="1"/>
  <c r="E8" i="22"/>
  <c r="D8" i="22"/>
  <c r="F8" i="22" s="1"/>
  <c r="C8" i="22"/>
  <c r="F10" i="18"/>
  <c r="E12" i="18"/>
  <c r="D12" i="18"/>
  <c r="C12" i="18"/>
  <c r="D6" i="18"/>
  <c r="D7" i="18"/>
  <c r="C6" i="18"/>
  <c r="G11" i="21"/>
  <c r="D8" i="18"/>
  <c r="F17" i="22"/>
  <c r="F16" i="22"/>
  <c r="F15" i="22"/>
  <c r="F10" i="22"/>
  <c r="F9" i="22"/>
  <c r="F7" i="22"/>
  <c r="F26" i="21"/>
  <c r="F15" i="21"/>
  <c r="E13" i="21"/>
  <c r="D13" i="21"/>
  <c r="E7" i="21"/>
  <c r="D7" i="21"/>
  <c r="E22" i="21" l="1"/>
  <c r="E25" i="21" s="1"/>
  <c r="D22" i="21"/>
  <c r="D25" i="21" s="1"/>
  <c r="C10" i="18"/>
  <c r="C8" i="18"/>
  <c r="C7" i="18"/>
  <c r="D10" i="18"/>
  <c r="E28" i="21"/>
  <c r="E31" i="21" s="1"/>
  <c r="G29" i="21"/>
  <c r="G26" i="21"/>
  <c r="G23" i="21"/>
  <c r="G20" i="21"/>
  <c r="G19" i="21"/>
  <c r="G18" i="21"/>
  <c r="G17" i="21"/>
  <c r="G16" i="21"/>
  <c r="G15" i="21"/>
  <c r="G14" i="21"/>
  <c r="E10" i="18" l="1"/>
  <c r="C12" i="22"/>
  <c r="D12" i="22"/>
  <c r="F16" i="21"/>
  <c r="F17" i="21"/>
  <c r="F20" i="21"/>
  <c r="D19" i="22"/>
  <c r="C19" i="22"/>
  <c r="G13" i="21"/>
  <c r="F19" i="22" l="1"/>
  <c r="F12" i="22"/>
  <c r="D28" i="21"/>
  <c r="D31" i="21" s="1"/>
  <c r="G31" i="21" l="1"/>
  <c r="E12" i="22"/>
  <c r="E19" i="22" l="1"/>
  <c r="E6" i="18"/>
  <c r="E15" i="22"/>
  <c r="E16" i="22"/>
  <c r="E17" i="22"/>
  <c r="E10" i="22"/>
  <c r="E7" i="22"/>
  <c r="G9" i="21"/>
  <c r="F14" i="21"/>
  <c r="F18" i="21"/>
  <c r="F19" i="21"/>
  <c r="F22" i="21"/>
  <c r="F23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E7" i="18"/>
  <c r="E8" i="18"/>
  <c r="F6" i="18" l="1"/>
</calcChain>
</file>

<file path=xl/sharedStrings.xml><?xml version="1.0" encoding="utf-8"?>
<sst xmlns="http://schemas.openxmlformats.org/spreadsheetml/2006/main" count="60" uniqueCount="51">
  <si>
    <t>Ebitda</t>
  </si>
  <si>
    <t>Ebit</t>
  </si>
  <si>
    <t>*</t>
  </si>
  <si>
    <t>9M 2024</t>
  </si>
  <si>
    <t>-</t>
  </si>
  <si>
    <t>9M 2025</t>
  </si>
  <si>
    <t>31-12-2024</t>
  </si>
  <si>
    <t>31-09-2025</t>
  </si>
  <si>
    <t>x41,9*</t>
  </si>
  <si>
    <t>x3,5*</t>
  </si>
  <si>
    <t>x5,3*</t>
  </si>
  <si>
    <t>CONSOLIDATED PROFIT AND LOSS ACCOUNT</t>
  </si>
  <si>
    <t>Thousands of euros</t>
  </si>
  <si>
    <t>Change (%)</t>
  </si>
  <si>
    <t>Change (Thousands of €)</t>
  </si>
  <si>
    <t>Income</t>
  </si>
  <si>
    <t>Sale of finished goods</t>
  </si>
  <si>
    <t>Provision of services</t>
  </si>
  <si>
    <t>Other income</t>
  </si>
  <si>
    <t>Reversal of provisions and other extraordinary income</t>
  </si>
  <si>
    <t>Expenses</t>
  </si>
  <si>
    <t>Provisions</t>
  </si>
  <si>
    <t>Reduction of finished goods and work-in-process inventories</t>
  </si>
  <si>
    <t>Supplies</t>
  </si>
  <si>
    <t>Transportation</t>
  </si>
  <si>
    <t>Personnel expenses</t>
  </si>
  <si>
    <t>Other operating expenses</t>
  </si>
  <si>
    <t>Provisions and other extraordinary expenses</t>
  </si>
  <si>
    <t>Amortizations</t>
  </si>
  <si>
    <t>Financial result</t>
  </si>
  <si>
    <t>Profit before taxes</t>
  </si>
  <si>
    <t>Income taxes</t>
  </si>
  <si>
    <t>Profit/loss for the period</t>
  </si>
  <si>
    <t>*Number of times the 9M25 figure exceeds that of 2024 (in absolute terms).</t>
  </si>
  <si>
    <t>PROVISIONS AND SUPPLIES</t>
  </si>
  <si>
    <t>Change
(%)</t>
  </si>
  <si>
    <t>Procurement and Supplies (P&amp;S)</t>
  </si>
  <si>
    <t>Procurement</t>
  </si>
  <si>
    <t>Sales</t>
  </si>
  <si>
    <t>P&amp;S margin/sales</t>
  </si>
  <si>
    <t>* Percentage points</t>
  </si>
  <si>
    <t>ECONOMIC ANALYSIS OF THE BALANCE SHEET</t>
  </si>
  <si>
    <t>Non-current assets</t>
  </si>
  <si>
    <t>Working capital</t>
  </si>
  <si>
    <t>Current assets</t>
  </si>
  <si>
    <t>Current liabilities</t>
  </si>
  <si>
    <t>Resources used</t>
  </si>
  <si>
    <t>Equity</t>
  </si>
  <si>
    <t>Net financial debt</t>
  </si>
  <si>
    <t>Provisions and other liabilities</t>
  </si>
  <si>
    <t>Sources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</si>
</sst>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showGridLines="0" topLeftCell="A3" zoomScale="85" zoomScaleNormal="85" workbookViewId="0">
      <selection activeCell="G4" sqref="G4:G5"/>
    </sheetView>
  </sheetViews>
  <sheetFormatPr baseColWidth="10" defaultColWidth="11.6640625" defaultRowHeight="15.5" x14ac:dyDescent="0.35"/>
  <cols>
    <col min="2" max="2" width="4.1640625" bestFit="1" customWidth="1"/>
    <col min="3" max="3" width="47.1640625" customWidth="1"/>
    <col min="4" max="4" width="11.9140625" bestFit="1" customWidth="1"/>
    <col min="5" max="5" width="8.58203125" bestFit="1" customWidth="1"/>
    <col min="6" max="6" width="9.1640625" bestFit="1" customWidth="1"/>
    <col min="7" max="7" width="10.83203125" bestFit="1" customWidth="1"/>
  </cols>
  <sheetData>
    <row r="2" spans="2:7" ht="17.5" x14ac:dyDescent="0.35">
      <c r="B2" s="68" t="s">
        <v>11</v>
      </c>
      <c r="C2" s="68"/>
      <c r="D2" s="68"/>
      <c r="E2" s="68"/>
      <c r="F2" s="68"/>
      <c r="G2" s="68"/>
    </row>
    <row r="3" spans="2:7" ht="17.5" x14ac:dyDescent="0.35">
      <c r="B3" s="10"/>
      <c r="C3" s="10"/>
      <c r="D3" s="10"/>
      <c r="E3" s="10"/>
      <c r="F3" s="10"/>
      <c r="G3" s="10"/>
    </row>
    <row r="4" spans="2:7" ht="33" customHeight="1" x14ac:dyDescent="0.35">
      <c r="B4" s="70" t="s">
        <v>12</v>
      </c>
      <c r="C4" s="70"/>
      <c r="D4" s="69" t="s">
        <v>5</v>
      </c>
      <c r="E4" s="69" t="s">
        <v>3</v>
      </c>
      <c r="F4" s="69" t="s">
        <v>13</v>
      </c>
      <c r="G4" s="69" t="s">
        <v>14</v>
      </c>
    </row>
    <row r="5" spans="2:7" x14ac:dyDescent="0.35">
      <c r="B5" s="70"/>
      <c r="C5" s="70"/>
      <c r="D5" s="69"/>
      <c r="E5" s="69"/>
      <c r="F5" s="69"/>
      <c r="G5" s="69"/>
    </row>
    <row r="6" spans="2:7" x14ac:dyDescent="0.35">
      <c r="B6" s="70"/>
      <c r="C6" s="70"/>
      <c r="D6" s="11"/>
      <c r="E6" s="11"/>
      <c r="F6" s="11"/>
    </row>
    <row r="7" spans="2:7" x14ac:dyDescent="0.35">
      <c r="B7" s="64" t="s">
        <v>15</v>
      </c>
      <c r="C7" s="64"/>
      <c r="D7" s="56">
        <f>SUM(D8:D11)</f>
        <v>508512</v>
      </c>
      <c r="E7" s="56">
        <f>SUM(E8:E11)</f>
        <v>533607</v>
      </c>
      <c r="F7" s="33">
        <f>D7/E7*100-100</f>
        <v>-4.7028993247839708</v>
      </c>
      <c r="G7" s="34">
        <f>D7-E7</f>
        <v>-25095</v>
      </c>
    </row>
    <row r="8" spans="2:7" x14ac:dyDescent="0.35">
      <c r="B8" s="65" t="s">
        <v>16</v>
      </c>
      <c r="C8" s="65"/>
      <c r="D8" s="51">
        <v>474790</v>
      </c>
      <c r="E8" s="51">
        <v>497357</v>
      </c>
      <c r="F8" s="25">
        <f t="shared" ref="F8:F26" si="0">D8/E8*100-100</f>
        <v>-4.5373846150752968</v>
      </c>
      <c r="G8" s="24">
        <f t="shared" ref="G8:G10" si="1">D8-E8</f>
        <v>-22567</v>
      </c>
    </row>
    <row r="9" spans="2:7" x14ac:dyDescent="0.35">
      <c r="B9" s="65" t="s">
        <v>17</v>
      </c>
      <c r="C9" s="65"/>
      <c r="D9" s="51">
        <v>17394</v>
      </c>
      <c r="E9" s="51">
        <v>17644</v>
      </c>
      <c r="F9" s="25">
        <f t="shared" si="0"/>
        <v>-1.4169122647925718</v>
      </c>
      <c r="G9" s="24">
        <f>D9-E9</f>
        <v>-250</v>
      </c>
    </row>
    <row r="10" spans="2:7" x14ac:dyDescent="0.35">
      <c r="B10" s="65" t="s">
        <v>18</v>
      </c>
      <c r="C10" s="65"/>
      <c r="D10" s="52">
        <v>15862</v>
      </c>
      <c r="E10" s="52">
        <v>15245</v>
      </c>
      <c r="F10" s="25">
        <f t="shared" si="0"/>
        <v>4.0472285995408299</v>
      </c>
      <c r="G10" s="24">
        <f t="shared" si="1"/>
        <v>617</v>
      </c>
    </row>
    <row r="11" spans="2:7" x14ac:dyDescent="0.35">
      <c r="B11" s="65" t="s">
        <v>19</v>
      </c>
      <c r="C11" s="65"/>
      <c r="D11" s="52">
        <v>466</v>
      </c>
      <c r="E11" s="52">
        <v>3361</v>
      </c>
      <c r="F11" s="25">
        <v>-86.1</v>
      </c>
      <c r="G11" s="24">
        <f>D11-E11</f>
        <v>-2895</v>
      </c>
    </row>
    <row r="12" spans="2:7" x14ac:dyDescent="0.35">
      <c r="B12" s="15"/>
      <c r="C12" s="15"/>
      <c r="D12" s="49"/>
      <c r="E12" s="49"/>
      <c r="F12" s="25"/>
      <c r="G12" s="12"/>
    </row>
    <row r="13" spans="2:7" x14ac:dyDescent="0.35">
      <c r="B13" s="64" t="s">
        <v>20</v>
      </c>
      <c r="C13" s="64"/>
      <c r="D13" s="56">
        <f>SUM(D14:D20)</f>
        <v>-506120</v>
      </c>
      <c r="E13" s="56">
        <f>SUM(E14:E20)</f>
        <v>-510702</v>
      </c>
      <c r="F13" s="33">
        <f t="shared" si="0"/>
        <v>-0.89719640808142742</v>
      </c>
      <c r="G13" s="34">
        <f t="shared" ref="G13:G20" si="2">(D13-E13)</f>
        <v>4582</v>
      </c>
    </row>
    <row r="14" spans="2:7" x14ac:dyDescent="0.35">
      <c r="B14" s="65" t="s">
        <v>21</v>
      </c>
      <c r="C14" s="65"/>
      <c r="D14" s="51">
        <v>-233051</v>
      </c>
      <c r="E14" s="51">
        <v>-244981</v>
      </c>
      <c r="F14" s="25">
        <f t="shared" si="0"/>
        <v>-4.8697654103787613</v>
      </c>
      <c r="G14" s="24">
        <f t="shared" si="2"/>
        <v>11930</v>
      </c>
    </row>
    <row r="15" spans="2:7" x14ac:dyDescent="0.35">
      <c r="B15" s="65" t="s">
        <v>22</v>
      </c>
      <c r="C15" s="65"/>
      <c r="D15" s="51">
        <v>-7953</v>
      </c>
      <c r="E15" s="51">
        <v>-12038</v>
      </c>
      <c r="F15" s="25">
        <f t="shared" si="0"/>
        <v>-33.93420834025585</v>
      </c>
      <c r="G15" s="24">
        <f t="shared" si="2"/>
        <v>4085</v>
      </c>
    </row>
    <row r="16" spans="2:7" x14ac:dyDescent="0.35">
      <c r="B16" s="65" t="s">
        <v>23</v>
      </c>
      <c r="C16" s="65"/>
      <c r="D16" s="51">
        <v>-92557</v>
      </c>
      <c r="E16" s="51">
        <v>-82554</v>
      </c>
      <c r="F16" s="25">
        <f t="shared" si="0"/>
        <v>12.116917411633594</v>
      </c>
      <c r="G16" s="24">
        <f t="shared" si="2"/>
        <v>-10003</v>
      </c>
    </row>
    <row r="17" spans="2:7" x14ac:dyDescent="0.35">
      <c r="B17" s="65" t="s">
        <v>24</v>
      </c>
      <c r="C17" s="65"/>
      <c r="D17" s="51">
        <v>-33814</v>
      </c>
      <c r="E17" s="51">
        <v>-33668</v>
      </c>
      <c r="F17" s="25">
        <f t="shared" si="0"/>
        <v>0.43364619223001455</v>
      </c>
      <c r="G17" s="24">
        <f t="shared" si="2"/>
        <v>-146</v>
      </c>
    </row>
    <row r="18" spans="2:7" x14ac:dyDescent="0.35">
      <c r="B18" s="66" t="s">
        <v>25</v>
      </c>
      <c r="C18" s="66"/>
      <c r="D18" s="51">
        <v>-78123</v>
      </c>
      <c r="E18" s="51">
        <v>-75482</v>
      </c>
      <c r="F18" s="25">
        <f t="shared" si="0"/>
        <v>3.4988474073289098</v>
      </c>
      <c r="G18" s="24">
        <f t="shared" si="2"/>
        <v>-2641</v>
      </c>
    </row>
    <row r="19" spans="2:7" x14ac:dyDescent="0.35">
      <c r="B19" s="66" t="s">
        <v>26</v>
      </c>
      <c r="C19" s="66"/>
      <c r="D19" s="51">
        <v>-58792</v>
      </c>
      <c r="E19" s="51">
        <v>-58995</v>
      </c>
      <c r="F19" s="25">
        <f t="shared" si="0"/>
        <v>-0.34409695736925983</v>
      </c>
      <c r="G19" s="24">
        <f t="shared" si="2"/>
        <v>203</v>
      </c>
    </row>
    <row r="20" spans="2:7" x14ac:dyDescent="0.35">
      <c r="B20" s="66" t="s">
        <v>27</v>
      </c>
      <c r="C20" s="66"/>
      <c r="D20" s="51">
        <v>-1830</v>
      </c>
      <c r="E20" s="51">
        <v>-2984</v>
      </c>
      <c r="F20" s="25">
        <f t="shared" si="0"/>
        <v>-38.672922252010721</v>
      </c>
      <c r="G20" s="24">
        <f t="shared" si="2"/>
        <v>1154</v>
      </c>
    </row>
    <row r="21" spans="2:7" x14ac:dyDescent="0.35">
      <c r="D21" s="50"/>
      <c r="E21" s="50"/>
      <c r="F21" s="25"/>
      <c r="G21" s="24"/>
    </row>
    <row r="22" spans="2:7" x14ac:dyDescent="0.35">
      <c r="B22" s="64" t="s">
        <v>0</v>
      </c>
      <c r="C22" s="64"/>
      <c r="D22" s="56">
        <f>+D7+D13</f>
        <v>2392</v>
      </c>
      <c r="E22" s="56">
        <f>+E7+E13</f>
        <v>22905</v>
      </c>
      <c r="F22" s="33">
        <f t="shared" si="0"/>
        <v>-89.556865313250384</v>
      </c>
      <c r="G22" s="34">
        <f>D22-E22</f>
        <v>-20513</v>
      </c>
    </row>
    <row r="23" spans="2:7" x14ac:dyDescent="0.35">
      <c r="B23" s="63" t="s">
        <v>28</v>
      </c>
      <c r="C23" s="63"/>
      <c r="D23" s="51">
        <v>-25431</v>
      </c>
      <c r="E23" s="51">
        <v>-23455</v>
      </c>
      <c r="F23" s="25">
        <f t="shared" si="0"/>
        <v>8.4246429332764876</v>
      </c>
      <c r="G23" s="24">
        <f>(D23-E23)</f>
        <v>-1976</v>
      </c>
    </row>
    <row r="24" spans="2:7" x14ac:dyDescent="0.35">
      <c r="B24" s="16"/>
      <c r="C24" s="16"/>
      <c r="D24" s="49"/>
      <c r="E24" s="49"/>
      <c r="F24" s="25"/>
      <c r="G24" s="12"/>
    </row>
    <row r="25" spans="2:7" x14ac:dyDescent="0.35">
      <c r="B25" s="35" t="s">
        <v>1</v>
      </c>
      <c r="C25" s="35"/>
      <c r="D25" s="56">
        <f>+D22+D23</f>
        <v>-23039</v>
      </c>
      <c r="E25" s="56">
        <f>+E22+E23</f>
        <v>-550</v>
      </c>
      <c r="F25" s="33" t="s">
        <v>8</v>
      </c>
      <c r="G25" s="34">
        <f>D25-E25</f>
        <v>-22489</v>
      </c>
    </row>
    <row r="26" spans="2:7" x14ac:dyDescent="0.35">
      <c r="B26" s="63" t="s">
        <v>29</v>
      </c>
      <c r="C26" s="63"/>
      <c r="D26" s="51">
        <v>-9528</v>
      </c>
      <c r="E26" s="51">
        <v>-8723</v>
      </c>
      <c r="F26" s="25">
        <f t="shared" si="0"/>
        <v>9.228476441591198</v>
      </c>
      <c r="G26" s="24">
        <f>(D26-E26)</f>
        <v>-805</v>
      </c>
    </row>
    <row r="27" spans="2:7" x14ac:dyDescent="0.35">
      <c r="B27" s="16"/>
      <c r="C27" s="16"/>
      <c r="D27" s="49"/>
      <c r="E27" s="49"/>
      <c r="F27" s="25"/>
      <c r="G27" s="12"/>
    </row>
    <row r="28" spans="2:7" x14ac:dyDescent="0.35">
      <c r="B28" s="64" t="s">
        <v>30</v>
      </c>
      <c r="C28" s="64"/>
      <c r="D28" s="56">
        <f>+D25+D26</f>
        <v>-32567</v>
      </c>
      <c r="E28" s="56">
        <f>+E25+E26</f>
        <v>-9273</v>
      </c>
      <c r="F28" s="33" t="s">
        <v>9</v>
      </c>
      <c r="G28" s="34">
        <f>D28-E28</f>
        <v>-23294</v>
      </c>
    </row>
    <row r="29" spans="2:7" x14ac:dyDescent="0.35">
      <c r="B29" s="63" t="s">
        <v>31</v>
      </c>
      <c r="C29" s="63"/>
      <c r="D29" s="51">
        <v>-8652</v>
      </c>
      <c r="E29" s="51">
        <v>1472</v>
      </c>
      <c r="F29" s="25" t="s">
        <v>4</v>
      </c>
      <c r="G29" s="24">
        <f>(D29-E29)</f>
        <v>-10124</v>
      </c>
    </row>
    <row r="31" spans="2:7" ht="17.5" x14ac:dyDescent="0.35">
      <c r="B31" s="67" t="s">
        <v>32</v>
      </c>
      <c r="C31" s="67"/>
      <c r="D31" s="56">
        <f>+D28+D29</f>
        <v>-41219</v>
      </c>
      <c r="E31" s="56">
        <f>+E28+E29</f>
        <v>-7801</v>
      </c>
      <c r="F31" s="33" t="s">
        <v>10</v>
      </c>
      <c r="G31" s="34">
        <f>D31-E31</f>
        <v>-33418</v>
      </c>
    </row>
    <row r="32" spans="2:7" x14ac:dyDescent="0.35">
      <c r="B32" s="63" t="s">
        <v>33</v>
      </c>
      <c r="C32" s="63"/>
    </row>
    <row r="33" spans="3:5" x14ac:dyDescent="0.35">
      <c r="C33" s="63"/>
      <c r="D33" s="63"/>
      <c r="E33" s="24"/>
    </row>
  </sheetData>
  <mergeCells count="28">
    <mergeCell ref="C33:D33"/>
    <mergeCell ref="B32:C32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1:C31"/>
    <mergeCell ref="B2:G2"/>
    <mergeCell ref="F4:F5"/>
    <mergeCell ref="G4:G5"/>
    <mergeCell ref="B18:C18"/>
    <mergeCell ref="B22:C22"/>
    <mergeCell ref="E4:E5"/>
    <mergeCell ref="B23:C23"/>
    <mergeCell ref="B26:C26"/>
    <mergeCell ref="B28:C28"/>
    <mergeCell ref="B9:C9"/>
    <mergeCell ref="B10:C10"/>
    <mergeCell ref="B13:C13"/>
    <mergeCell ref="B15:C15"/>
    <mergeCell ref="B20:C20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tabSelected="1" workbookViewId="0">
      <selection activeCell="F4" sqref="F4"/>
    </sheetView>
  </sheetViews>
  <sheetFormatPr baseColWidth="10" defaultColWidth="11.6640625" defaultRowHeight="15.5" x14ac:dyDescent="0.35"/>
  <cols>
    <col min="1" max="1" width="5.58203125" customWidth="1"/>
    <col min="2" max="2" width="36.6640625" customWidth="1"/>
    <col min="3" max="4" width="8.1640625" bestFit="1" customWidth="1"/>
    <col min="5" max="5" width="9.1640625" bestFit="1" customWidth="1"/>
    <col min="6" max="6" width="10.83203125" bestFit="1" customWidth="1"/>
    <col min="7" max="7" width="1.1640625" bestFit="1" customWidth="1"/>
    <col min="246" max="246" width="13.83203125" customWidth="1"/>
    <col min="254" max="254" width="5.1640625" customWidth="1"/>
    <col min="255" max="256" width="7.58203125" customWidth="1"/>
    <col min="257" max="257" width="6.664062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1640625" customWidth="1"/>
    <col min="511" max="512" width="7.58203125" customWidth="1"/>
    <col min="513" max="513" width="6.664062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1640625" customWidth="1"/>
    <col min="767" max="768" width="7.58203125" customWidth="1"/>
    <col min="769" max="769" width="6.664062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1640625" customWidth="1"/>
    <col min="1023" max="1024" width="7.58203125" customWidth="1"/>
    <col min="1025" max="1025" width="6.664062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1640625" customWidth="1"/>
    <col min="1279" max="1280" width="7.58203125" customWidth="1"/>
    <col min="1281" max="1281" width="6.664062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1640625" customWidth="1"/>
    <col min="1535" max="1536" width="7.58203125" customWidth="1"/>
    <col min="1537" max="1537" width="6.664062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1640625" customWidth="1"/>
    <col min="1791" max="1792" width="7.58203125" customWidth="1"/>
    <col min="1793" max="1793" width="6.664062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1640625" customWidth="1"/>
    <col min="2047" max="2048" width="7.58203125" customWidth="1"/>
    <col min="2049" max="2049" width="6.664062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1640625" customWidth="1"/>
    <col min="2303" max="2304" width="7.58203125" customWidth="1"/>
    <col min="2305" max="2305" width="6.664062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1640625" customWidth="1"/>
    <col min="2559" max="2560" width="7.58203125" customWidth="1"/>
    <col min="2561" max="2561" width="6.664062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1640625" customWidth="1"/>
    <col min="2815" max="2816" width="7.58203125" customWidth="1"/>
    <col min="2817" max="2817" width="6.664062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1640625" customWidth="1"/>
    <col min="3071" max="3072" width="7.58203125" customWidth="1"/>
    <col min="3073" max="3073" width="6.664062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1640625" customWidth="1"/>
    <col min="3327" max="3328" width="7.58203125" customWidth="1"/>
    <col min="3329" max="3329" width="6.664062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1640625" customWidth="1"/>
    <col min="3583" max="3584" width="7.58203125" customWidth="1"/>
    <col min="3585" max="3585" width="6.664062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1640625" customWidth="1"/>
    <col min="3839" max="3840" width="7.58203125" customWidth="1"/>
    <col min="3841" max="3841" width="6.664062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1640625" customWidth="1"/>
    <col min="4095" max="4096" width="7.58203125" customWidth="1"/>
    <col min="4097" max="4097" width="6.664062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1640625" customWidth="1"/>
    <col min="4351" max="4352" width="7.58203125" customWidth="1"/>
    <col min="4353" max="4353" width="6.664062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1640625" customWidth="1"/>
    <col min="4607" max="4608" width="7.58203125" customWidth="1"/>
    <col min="4609" max="4609" width="6.664062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1640625" customWidth="1"/>
    <col min="4863" max="4864" width="7.58203125" customWidth="1"/>
    <col min="4865" max="4865" width="6.664062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1640625" customWidth="1"/>
    <col min="5119" max="5120" width="7.58203125" customWidth="1"/>
    <col min="5121" max="5121" width="6.664062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1640625" customWidth="1"/>
    <col min="5375" max="5376" width="7.58203125" customWidth="1"/>
    <col min="5377" max="5377" width="6.664062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1640625" customWidth="1"/>
    <col min="5631" max="5632" width="7.58203125" customWidth="1"/>
    <col min="5633" max="5633" width="6.664062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1640625" customWidth="1"/>
    <col min="5887" max="5888" width="7.58203125" customWidth="1"/>
    <col min="5889" max="5889" width="6.664062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1640625" customWidth="1"/>
    <col min="6143" max="6144" width="7.58203125" customWidth="1"/>
    <col min="6145" max="6145" width="6.664062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1640625" customWidth="1"/>
    <col min="6399" max="6400" width="7.58203125" customWidth="1"/>
    <col min="6401" max="6401" width="6.664062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1640625" customWidth="1"/>
    <col min="6655" max="6656" width="7.58203125" customWidth="1"/>
    <col min="6657" max="6657" width="6.664062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1640625" customWidth="1"/>
    <col min="6911" max="6912" width="7.58203125" customWidth="1"/>
    <col min="6913" max="6913" width="6.664062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1640625" customWidth="1"/>
    <col min="7167" max="7168" width="7.58203125" customWidth="1"/>
    <col min="7169" max="7169" width="6.664062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1640625" customWidth="1"/>
    <col min="7423" max="7424" width="7.58203125" customWidth="1"/>
    <col min="7425" max="7425" width="6.664062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1640625" customWidth="1"/>
    <col min="7679" max="7680" width="7.58203125" customWidth="1"/>
    <col min="7681" max="7681" width="6.664062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1640625" customWidth="1"/>
    <col min="7935" max="7936" width="7.58203125" customWidth="1"/>
    <col min="7937" max="7937" width="6.664062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1640625" customWidth="1"/>
    <col min="8191" max="8192" width="7.58203125" customWidth="1"/>
    <col min="8193" max="8193" width="6.664062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1640625" customWidth="1"/>
    <col min="8447" max="8448" width="7.58203125" customWidth="1"/>
    <col min="8449" max="8449" width="6.664062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1640625" customWidth="1"/>
    <col min="8703" max="8704" width="7.58203125" customWidth="1"/>
    <col min="8705" max="8705" width="6.664062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1640625" customWidth="1"/>
    <col min="8959" max="8960" width="7.58203125" customWidth="1"/>
    <col min="8961" max="8961" width="6.664062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1640625" customWidth="1"/>
    <col min="9215" max="9216" width="7.58203125" customWidth="1"/>
    <col min="9217" max="9217" width="6.664062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1640625" customWidth="1"/>
    <col min="9471" max="9472" width="7.58203125" customWidth="1"/>
    <col min="9473" max="9473" width="6.664062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1640625" customWidth="1"/>
    <col min="9727" max="9728" width="7.58203125" customWidth="1"/>
    <col min="9729" max="9729" width="6.664062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1640625" customWidth="1"/>
    <col min="9983" max="9984" width="7.58203125" customWidth="1"/>
    <col min="9985" max="9985" width="6.664062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1640625" customWidth="1"/>
    <col min="10239" max="10240" width="7.58203125" customWidth="1"/>
    <col min="10241" max="10241" width="6.664062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1640625" customWidth="1"/>
    <col min="10495" max="10496" width="7.58203125" customWidth="1"/>
    <col min="10497" max="10497" width="6.664062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1640625" customWidth="1"/>
    <col min="10751" max="10752" width="7.58203125" customWidth="1"/>
    <col min="10753" max="10753" width="6.664062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1640625" customWidth="1"/>
    <col min="11007" max="11008" width="7.58203125" customWidth="1"/>
    <col min="11009" max="11009" width="6.664062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1640625" customWidth="1"/>
    <col min="11263" max="11264" width="7.58203125" customWidth="1"/>
    <col min="11265" max="11265" width="6.664062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1640625" customWidth="1"/>
    <col min="11519" max="11520" width="7.58203125" customWidth="1"/>
    <col min="11521" max="11521" width="6.664062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1640625" customWidth="1"/>
    <col min="11775" max="11776" width="7.58203125" customWidth="1"/>
    <col min="11777" max="11777" width="6.664062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1640625" customWidth="1"/>
    <col min="12031" max="12032" width="7.58203125" customWidth="1"/>
    <col min="12033" max="12033" width="6.664062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1640625" customWidth="1"/>
    <col min="12287" max="12288" width="7.58203125" customWidth="1"/>
    <col min="12289" max="12289" width="6.664062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1640625" customWidth="1"/>
    <col min="12543" max="12544" width="7.58203125" customWidth="1"/>
    <col min="12545" max="12545" width="6.664062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1640625" customWidth="1"/>
    <col min="12799" max="12800" width="7.58203125" customWidth="1"/>
    <col min="12801" max="12801" width="6.664062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1640625" customWidth="1"/>
    <col min="13055" max="13056" width="7.58203125" customWidth="1"/>
    <col min="13057" max="13057" width="6.664062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1640625" customWidth="1"/>
    <col min="13311" max="13312" width="7.58203125" customWidth="1"/>
    <col min="13313" max="13313" width="6.664062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1640625" customWidth="1"/>
    <col min="13567" max="13568" width="7.58203125" customWidth="1"/>
    <col min="13569" max="13569" width="6.664062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1640625" customWidth="1"/>
    <col min="13823" max="13824" width="7.58203125" customWidth="1"/>
    <col min="13825" max="13825" width="6.664062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1640625" customWidth="1"/>
    <col min="14079" max="14080" width="7.58203125" customWidth="1"/>
    <col min="14081" max="14081" width="6.664062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1640625" customWidth="1"/>
    <col min="14335" max="14336" width="7.58203125" customWidth="1"/>
    <col min="14337" max="14337" width="6.664062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1640625" customWidth="1"/>
    <col min="14591" max="14592" width="7.58203125" customWidth="1"/>
    <col min="14593" max="14593" width="6.664062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1640625" customWidth="1"/>
    <col min="14847" max="14848" width="7.58203125" customWidth="1"/>
    <col min="14849" max="14849" width="6.664062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1640625" customWidth="1"/>
    <col min="15103" max="15104" width="7.58203125" customWidth="1"/>
    <col min="15105" max="15105" width="6.664062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1640625" customWidth="1"/>
    <col min="15359" max="15360" width="7.58203125" customWidth="1"/>
    <col min="15361" max="15361" width="6.664062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1640625" customWidth="1"/>
    <col min="15615" max="15616" width="7.58203125" customWidth="1"/>
    <col min="15617" max="15617" width="6.664062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1640625" customWidth="1"/>
    <col min="15871" max="15872" width="7.58203125" customWidth="1"/>
    <col min="15873" max="15873" width="6.664062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1640625" customWidth="1"/>
    <col min="16127" max="16128" width="7.58203125" customWidth="1"/>
    <col min="16129" max="16129" width="6.664062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71" t="s">
        <v>34</v>
      </c>
      <c r="C2" s="71"/>
      <c r="D2" s="71"/>
      <c r="E2" s="71"/>
      <c r="F2" s="71"/>
    </row>
    <row r="4" spans="2:7" ht="47" customHeight="1" x14ac:dyDescent="0.35">
      <c r="B4" s="19" t="s">
        <v>12</v>
      </c>
      <c r="C4" s="9" t="s">
        <v>5</v>
      </c>
      <c r="D4" s="9" t="s">
        <v>3</v>
      </c>
      <c r="E4" s="6" t="s">
        <v>35</v>
      </c>
      <c r="F4" s="6" t="s">
        <v>14</v>
      </c>
    </row>
    <row r="5" spans="2:7" x14ac:dyDescent="0.35">
      <c r="B5" s="3"/>
      <c r="C5" s="3"/>
      <c r="D5" s="3"/>
      <c r="E5" s="7"/>
      <c r="F5" s="1"/>
    </row>
    <row r="6" spans="2:7" x14ac:dyDescent="0.35">
      <c r="B6" s="40" t="s">
        <v>36</v>
      </c>
      <c r="C6" s="56">
        <f>SUM(C7:C8)</f>
        <v>-325608</v>
      </c>
      <c r="D6" s="56">
        <f>SUM(D7:D8)</f>
        <v>-327535</v>
      </c>
      <c r="E6" s="44">
        <f>C6/D6*100-100</f>
        <v>-0.58833407116796366</v>
      </c>
      <c r="F6" s="41">
        <f>C6-D6</f>
        <v>1927</v>
      </c>
    </row>
    <row r="7" spans="2:7" x14ac:dyDescent="0.35">
      <c r="B7" s="2" t="s">
        <v>37</v>
      </c>
      <c r="C7" s="51">
        <f>Results!D14</f>
        <v>-233051</v>
      </c>
      <c r="D7" s="51">
        <f>Results!E14</f>
        <v>-244981</v>
      </c>
      <c r="E7" s="23">
        <f>C7/D7*100-100</f>
        <v>-4.8697654103787613</v>
      </c>
      <c r="F7" s="31">
        <f>C7-D7</f>
        <v>11930</v>
      </c>
    </row>
    <row r="8" spans="2:7" x14ac:dyDescent="0.35">
      <c r="B8" s="2" t="s">
        <v>23</v>
      </c>
      <c r="C8" s="51">
        <f>Results!D16</f>
        <v>-92557</v>
      </c>
      <c r="D8" s="51">
        <f>Results!E16</f>
        <v>-82554</v>
      </c>
      <c r="E8" s="23">
        <f>C8/D8*100-100</f>
        <v>12.116917411633594</v>
      </c>
      <c r="F8" s="31">
        <f>C8-D8</f>
        <v>-10003</v>
      </c>
    </row>
    <row r="9" spans="2:7" x14ac:dyDescent="0.35">
      <c r="B9" s="1"/>
      <c r="C9" s="26"/>
      <c r="D9" s="26"/>
      <c r="E9" s="22"/>
      <c r="F9" s="32"/>
      <c r="G9" s="1"/>
    </row>
    <row r="10" spans="2:7" x14ac:dyDescent="0.35">
      <c r="B10" s="40" t="s">
        <v>38</v>
      </c>
      <c r="C10" s="56">
        <f>Results!D8</f>
        <v>474790</v>
      </c>
      <c r="D10" s="56">
        <f>Results!E8</f>
        <v>497357</v>
      </c>
      <c r="E10" s="44">
        <f>C10/D10*100-100</f>
        <v>-4.5373846150752968</v>
      </c>
      <c r="F10" s="41">
        <f>C10-D10</f>
        <v>-22567</v>
      </c>
      <c r="G10" s="1"/>
    </row>
    <row r="11" spans="2:7" x14ac:dyDescent="0.35">
      <c r="B11" s="1"/>
      <c r="C11" s="26"/>
      <c r="D11" s="26"/>
      <c r="E11" s="22"/>
      <c r="F11" s="32"/>
      <c r="G11" s="1"/>
    </row>
    <row r="12" spans="2:7" ht="18.5" x14ac:dyDescent="0.35">
      <c r="B12" s="42" t="s">
        <v>39</v>
      </c>
      <c r="C12" s="58">
        <f>C6/C10</f>
        <v>-0.68579371932854527</v>
      </c>
      <c r="D12" s="58">
        <f>D6/D10</f>
        <v>-0.65855110112052306</v>
      </c>
      <c r="E12" s="46">
        <f>C12/D12*100-100</f>
        <v>4.1367508400895474</v>
      </c>
      <c r="F12" s="43" t="s">
        <v>4</v>
      </c>
      <c r="G12" s="45" t="s">
        <v>2</v>
      </c>
    </row>
    <row r="13" spans="2:7" x14ac:dyDescent="0.35">
      <c r="B13" s="3"/>
      <c r="C13" s="4"/>
      <c r="D13" s="5"/>
      <c r="E13" s="18"/>
      <c r="F13" s="1"/>
    </row>
    <row r="14" spans="2:7" x14ac:dyDescent="0.35">
      <c r="B14" s="8" t="s">
        <v>40</v>
      </c>
      <c r="G14" s="1"/>
    </row>
    <row r="16" spans="2:7" x14ac:dyDescent="0.35">
      <c r="B16" s="20"/>
      <c r="C16" s="20"/>
    </row>
    <row r="17" spans="2:3" x14ac:dyDescent="0.35">
      <c r="B17" s="21"/>
      <c r="C17" s="21"/>
    </row>
    <row r="18" spans="2:3" x14ac:dyDescent="0.3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&amp;L_x000D_&amp;1#&amp;"Aptos"&amp;10&amp;K000000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topLeftCell="A3" zoomScale="85" zoomScaleNormal="85" workbookViewId="0">
      <selection activeCell="G8" sqref="G8"/>
    </sheetView>
  </sheetViews>
  <sheetFormatPr baseColWidth="10" defaultColWidth="11.6640625" defaultRowHeight="15.5" x14ac:dyDescent="0.35"/>
  <cols>
    <col min="2" max="2" width="21.6640625" customWidth="1"/>
    <col min="6" max="6" width="14.33203125" customWidth="1"/>
  </cols>
  <sheetData>
    <row r="2" spans="2:6" ht="17.5" x14ac:dyDescent="0.35">
      <c r="B2" s="72" t="s">
        <v>41</v>
      </c>
      <c r="C2" s="72"/>
      <c r="D2" s="72"/>
      <c r="E2" s="72"/>
      <c r="F2" s="72"/>
    </row>
    <row r="4" spans="2:6" x14ac:dyDescent="0.35">
      <c r="B4" s="70" t="s">
        <v>12</v>
      </c>
      <c r="C4" s="74" t="s">
        <v>7</v>
      </c>
      <c r="D4" s="74" t="s">
        <v>6</v>
      </c>
      <c r="E4" s="69" t="s">
        <v>13</v>
      </c>
      <c r="F4" s="69" t="s">
        <v>14</v>
      </c>
    </row>
    <row r="5" spans="2:6" ht="29.5" customHeight="1" x14ac:dyDescent="0.35">
      <c r="B5" s="70"/>
      <c r="C5" s="74"/>
      <c r="D5" s="74"/>
      <c r="E5" s="69"/>
      <c r="F5" s="69"/>
    </row>
    <row r="6" spans="2:6" x14ac:dyDescent="0.35">
      <c r="B6" s="16"/>
      <c r="C6" s="55"/>
      <c r="D6" s="17"/>
      <c r="E6" s="17"/>
    </row>
    <row r="7" spans="2:6" x14ac:dyDescent="0.35">
      <c r="B7" s="16" t="s">
        <v>42</v>
      </c>
      <c r="C7" s="57">
        <v>382308</v>
      </c>
      <c r="D7" s="57">
        <v>403800</v>
      </c>
      <c r="E7" s="25">
        <f>C7/D7*100-100</f>
        <v>-5.3224368499257082</v>
      </c>
      <c r="F7" s="24">
        <f>C7-D7</f>
        <v>-21492</v>
      </c>
    </row>
    <row r="8" spans="2:6" x14ac:dyDescent="0.35">
      <c r="B8" s="16" t="s">
        <v>43</v>
      </c>
      <c r="C8" s="51">
        <f>C9+C10</f>
        <v>72120</v>
      </c>
      <c r="D8" s="51">
        <f>D9+D10</f>
        <v>97988</v>
      </c>
      <c r="E8" s="25">
        <f>C8/D8*100-100</f>
        <v>-26.399150916438757</v>
      </c>
      <c r="F8" s="24">
        <f>C8-D8</f>
        <v>-25868</v>
      </c>
    </row>
    <row r="9" spans="2:6" x14ac:dyDescent="0.35">
      <c r="B9" s="15" t="s">
        <v>44</v>
      </c>
      <c r="C9" s="51">
        <v>178898</v>
      </c>
      <c r="D9" s="51">
        <v>207994</v>
      </c>
      <c r="E9" s="25">
        <f>C9/D9*100-100</f>
        <v>-13.98886506341529</v>
      </c>
      <c r="F9" s="24">
        <f>C9-D9</f>
        <v>-29096</v>
      </c>
    </row>
    <row r="10" spans="2:6" x14ac:dyDescent="0.35">
      <c r="B10" s="15" t="s">
        <v>45</v>
      </c>
      <c r="C10" s="51">
        <v>-106778</v>
      </c>
      <c r="D10" s="51">
        <v>-110006</v>
      </c>
      <c r="E10" s="25">
        <f t="shared" ref="E10" si="0">C10/D10*100-100</f>
        <v>-2.9343853971601561</v>
      </c>
      <c r="F10" s="24">
        <f>C10-D10</f>
        <v>3228</v>
      </c>
    </row>
    <row r="11" spans="2:6" x14ac:dyDescent="0.35">
      <c r="B11" s="14"/>
      <c r="C11" s="59"/>
      <c r="D11" s="60"/>
      <c r="E11" s="25"/>
      <c r="F11" s="24"/>
    </row>
    <row r="12" spans="2:6" ht="17.5" x14ac:dyDescent="0.35">
      <c r="B12" s="39" t="s">
        <v>46</v>
      </c>
      <c r="C12" s="54">
        <f>SUM(C7:C8)</f>
        <v>454428</v>
      </c>
      <c r="D12" s="54">
        <f>SUM(D7:D8)</f>
        <v>501788</v>
      </c>
      <c r="E12" s="37">
        <f>C12/D12*100-100</f>
        <v>-9.4382488222117757</v>
      </c>
      <c r="F12" s="38">
        <f>C12-D12</f>
        <v>-47360</v>
      </c>
    </row>
    <row r="13" spans="2:6" x14ac:dyDescent="0.35">
      <c r="B13" s="14"/>
      <c r="C13" s="61"/>
      <c r="D13" s="61"/>
      <c r="E13" s="25"/>
      <c r="F13" s="24"/>
    </row>
    <row r="14" spans="2:6" x14ac:dyDescent="0.35">
      <c r="B14" s="14"/>
      <c r="C14" s="61"/>
      <c r="D14" s="61"/>
      <c r="E14" s="25"/>
      <c r="F14" s="24"/>
    </row>
    <row r="15" spans="2:6" x14ac:dyDescent="0.35">
      <c r="B15" s="16" t="s">
        <v>47</v>
      </c>
      <c r="C15" s="51">
        <v>299610</v>
      </c>
      <c r="D15" s="51">
        <v>341157</v>
      </c>
      <c r="E15" s="25">
        <f t="shared" ref="E15" si="1">C15/D15*100-100</f>
        <v>-12.178263966443609</v>
      </c>
      <c r="F15" s="24">
        <f>C15-D15</f>
        <v>-41547</v>
      </c>
    </row>
    <row r="16" spans="2:6" x14ac:dyDescent="0.35">
      <c r="B16" s="16" t="s">
        <v>48</v>
      </c>
      <c r="C16" s="51">
        <v>128814</v>
      </c>
      <c r="D16" s="51">
        <v>133578</v>
      </c>
      <c r="E16" s="25">
        <f>C16/D16*100-100</f>
        <v>-3.5664555540583081</v>
      </c>
      <c r="F16" s="24">
        <f>C16-D16</f>
        <v>-4764</v>
      </c>
    </row>
    <row r="17" spans="2:7" x14ac:dyDescent="0.35">
      <c r="B17" s="16" t="s">
        <v>49</v>
      </c>
      <c r="C17" s="51">
        <v>26004</v>
      </c>
      <c r="D17" s="51">
        <v>27053</v>
      </c>
      <c r="E17" s="25">
        <f>C17/D17*100-100</f>
        <v>-3.8775736517206951</v>
      </c>
      <c r="F17" s="24">
        <f>C17-D17</f>
        <v>-1049</v>
      </c>
    </row>
    <row r="18" spans="2:7" x14ac:dyDescent="0.35">
      <c r="B18" s="14"/>
      <c r="C18" s="62"/>
      <c r="D18" s="62"/>
      <c r="E18" s="13"/>
      <c r="F18" s="24"/>
    </row>
    <row r="19" spans="2:7" ht="17.5" x14ac:dyDescent="0.35">
      <c r="B19" s="39" t="s">
        <v>50</v>
      </c>
      <c r="C19" s="54">
        <f>SUM(C15:C17)</f>
        <v>454428</v>
      </c>
      <c r="D19" s="54">
        <f>SUM(D15:D17)</f>
        <v>501788</v>
      </c>
      <c r="E19" s="37">
        <f>(C19-D19)/D19*100</f>
        <v>-9.4382488222117722</v>
      </c>
      <c r="F19" s="36">
        <f>C19-D19</f>
        <v>-47360</v>
      </c>
    </row>
    <row r="20" spans="2:7" x14ac:dyDescent="0.35">
      <c r="D20" s="53"/>
    </row>
    <row r="21" spans="2:7" x14ac:dyDescent="0.35">
      <c r="B21" s="14"/>
      <c r="C21" s="27"/>
      <c r="D21" s="27"/>
      <c r="E21" s="27"/>
      <c r="F21" s="27"/>
      <c r="G21" s="28"/>
    </row>
    <row r="22" spans="2:7" x14ac:dyDescent="0.35">
      <c r="B22" s="30"/>
      <c r="C22" s="27"/>
      <c r="D22" s="27"/>
      <c r="E22" s="27"/>
      <c r="F22" s="27"/>
      <c r="G22" s="28"/>
    </row>
    <row r="23" spans="2:7" x14ac:dyDescent="0.35">
      <c r="B23" s="30"/>
      <c r="C23" s="27"/>
      <c r="D23" s="27"/>
      <c r="E23" s="29"/>
      <c r="F23" s="27"/>
      <c r="G23" s="28"/>
    </row>
    <row r="25" spans="2:7" x14ac:dyDescent="0.35">
      <c r="B25" s="73"/>
      <c r="C25" s="73"/>
    </row>
    <row r="26" spans="2:7" x14ac:dyDescent="0.35">
      <c r="B26" s="73"/>
      <c r="C26" s="73"/>
    </row>
    <row r="29" spans="2:7" x14ac:dyDescent="0.35">
      <c r="B29" s="48"/>
    </row>
    <row r="30" spans="2:7" x14ac:dyDescent="0.35">
      <c r="B30" s="47"/>
    </row>
    <row r="31" spans="2:7" x14ac:dyDescent="0.3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Results</vt:lpstr>
      <vt:lpstr>Purchases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Comella Pons, Imma</cp:lastModifiedBy>
  <cp:lastPrinted>2017-02-15T08:33:22Z</cp:lastPrinted>
  <dcterms:created xsi:type="dcterms:W3CDTF">2017-01-11T10:45:12Z</dcterms:created>
  <dcterms:modified xsi:type="dcterms:W3CDTF">2025-11-10T12:24:59Z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2025-11-10T10:35:13Z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a97e705f-d742-442d-8c47-af6de96f0c42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